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ridhar\Dropbox\Teaching\First Principles Chapters\Chapter 8 Files\"/>
    </mc:Choice>
  </mc:AlternateContent>
  <bookViews>
    <workbookView xWindow="0" yWindow="15" windowWidth="15195" windowHeight="8445" firstSheet="1" activeTab="1"/>
  </bookViews>
  <sheets>
    <sheet name="me_realloc_hidden" sheetId="4" state="hidden" r:id="rId1"/>
    <sheet name="Scenario" sheetId="1" r:id="rId2"/>
    <sheet name="Calibration" sheetId="5" r:id="rId3"/>
  </sheets>
  <calcPr calcId="152511" concurrentCalc="0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J2" i="4"/>
  <c r="L13" i="1"/>
  <c r="K12" i="1"/>
  <c r="L6" i="1"/>
  <c r="K5" i="1"/>
  <c r="N5" i="5"/>
  <c r="M5" i="5"/>
  <c r="L5" i="5"/>
  <c r="K5" i="5"/>
  <c r="J5" i="5"/>
  <c r="I5" i="5"/>
  <c r="H5" i="5"/>
  <c r="G5" i="5"/>
  <c r="F5" i="5"/>
  <c r="E5" i="5"/>
  <c r="D5" i="5"/>
  <c r="C5" i="5"/>
  <c r="I13" i="1"/>
  <c r="I12" i="1"/>
  <c r="I6" i="1"/>
  <c r="I5" i="1"/>
  <c r="J13" i="1"/>
  <c r="J6" i="1"/>
</calcChain>
</file>

<file path=xl/sharedStrings.xml><?xml version="1.0" encoding="utf-8"?>
<sst xmlns="http://schemas.openxmlformats.org/spreadsheetml/2006/main" count="80" uniqueCount="44">
  <si>
    <t>Base Scenario</t>
  </si>
  <si>
    <t>Enter effort and outcome values for the base scenario, which will be used for calibration first, and as a benchmark later.</t>
  </si>
  <si>
    <t>Efforts and outcomes / Segments</t>
  </si>
  <si>
    <t>Sales reps</t>
  </si>
  <si>
    <t>units</t>
  </si>
  <si>
    <t>Total costs / Total gross margins</t>
  </si>
  <si>
    <t>Total net margins</t>
  </si>
  <si>
    <t>Recommended Scenario</t>
  </si>
  <si>
    <t>This area will contain recommended effort and predicted outcome values.</t>
  </si>
  <si>
    <t>Costs and Gross Margins</t>
  </si>
  <si>
    <t>Enter observations id (e.g., respondent's name), choice and independent variables.</t>
  </si>
  <si>
    <t>Calibration Data</t>
  </si>
  <si>
    <t>For each segment, estimate outcomes for different levels of efforts</t>
  </si>
  <si>
    <t>You can use the keywords "None" (=0%), "Current effort" (=100%) and "Saturation" (=infinity) to describe effort levels</t>
  </si>
  <si>
    <t>Effort levels / Segments</t>
  </si>
  <si>
    <t>Lowest effort</t>
  </si>
  <si>
    <t>Low effort</t>
  </si>
  <si>
    <t>Current effort</t>
  </si>
  <si>
    <t>Higher effort</t>
  </si>
  <si>
    <t>Highest effort</t>
  </si>
  <si>
    <t>None</t>
  </si>
  <si>
    <t>Saturation</t>
  </si>
  <si>
    <t>RA preferences</t>
  </si>
  <si>
    <t>Number of Segments</t>
  </si>
  <si>
    <t>Base Scenario Cell Range</t>
  </si>
  <si>
    <t>'Scenario'!R4C3:R6C9</t>
  </si>
  <si>
    <t>Recommended Scenario Cell Range</t>
  </si>
  <si>
    <t>'Scenario'!R11C3:R13C9</t>
  </si>
  <si>
    <t>Costs And Gross Margins Cell Range</t>
  </si>
  <si>
    <t>'Scenario'!R19C3:R20C9</t>
  </si>
  <si>
    <t>Target Marginal Cell Range</t>
  </si>
  <si>
    <t>'Scenario'!R13C11</t>
  </si>
  <si>
    <t>Calibration Range</t>
  </si>
  <si>
    <t>'Calibration'!R5C3:R10C16</t>
  </si>
  <si>
    <t>Sales in $</t>
  </si>
  <si>
    <t>Total reps</t>
  </si>
  <si>
    <t>Total Sales</t>
  </si>
  <si>
    <t>Unit Margin</t>
  </si>
  <si>
    <t>National_NDM</t>
  </si>
  <si>
    <t>National_ONDM1</t>
  </si>
  <si>
    <t>National_ONDM2</t>
  </si>
  <si>
    <t>Local_NDM</t>
  </si>
  <si>
    <t>Local_ONDM1</t>
  </si>
  <si>
    <t>Local_ONDM2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</si>
</sst>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0"/>
      <name val="Arial"/>
    </font>
    <font>
      <b/>
      <i/>
      <sz val="14"/>
      <color indexed="48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4" fillId="2" borderId="2" xfId="0" applyNumberFormat="1" applyFont="1" applyFill="1" applyBorder="1" applyAlignment="1" applyProtection="1">
      <alignment vertical="center" wrapText="1"/>
      <protection locked="0"/>
    </xf>
    <xf numFmtId="0" fontId="4" fillId="2" borderId="3" xfId="0" applyNumberFormat="1" applyFont="1" applyFill="1" applyBorder="1" applyAlignment="1" applyProtection="1">
      <alignment vertical="center" wrapText="1"/>
      <protection locked="0"/>
    </xf>
    <xf numFmtId="0" fontId="0" fillId="0" borderId="4" xfId="0" applyBorder="1"/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</xf>
    <xf numFmtId="9" fontId="0" fillId="0" borderId="1" xfId="0" applyNumberFormat="1" applyBorder="1"/>
    <xf numFmtId="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9" fontId="0" fillId="0" borderId="6" xfId="0" applyNumberFormat="1" applyBorder="1"/>
    <xf numFmtId="0" fontId="4" fillId="2" borderId="1" xfId="0" applyNumberFormat="1" applyFont="1" applyFill="1" applyBorder="1" applyAlignment="1" applyProtection="1">
      <alignment vertical="center"/>
      <protection locked="0"/>
    </xf>
    <xf numFmtId="0" fontId="4" fillId="3" borderId="1" xfId="0" applyNumberFormat="1" applyFont="1" applyFill="1" applyBorder="1" applyAlignment="1" applyProtection="1">
      <alignment vertical="center"/>
      <protection locked="0"/>
    </xf>
    <xf numFmtId="0" fontId="4" fillId="3" borderId="1" xfId="0" quotePrefix="1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0" fillId="0" borderId="5" xfId="0" applyNumberFormat="1" applyBorder="1"/>
    <xf numFmtId="164" fontId="0" fillId="0" borderId="6" xfId="0" applyNumberFormat="1" applyBorder="1"/>
    <xf numFmtId="0" fontId="4" fillId="2" borderId="7" xfId="0" applyNumberFormat="1" applyFont="1" applyFill="1" applyBorder="1" applyAlignment="1" applyProtection="1">
      <alignment vertical="center" wrapText="1"/>
      <protection locked="0"/>
    </xf>
    <xf numFmtId="0" fontId="0" fillId="2" borderId="7" xfId="0" applyFill="1" applyBorder="1"/>
    <xf numFmtId="164" fontId="4" fillId="0" borderId="7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/>
    <xf numFmtId="164" fontId="0" fillId="0" borderId="1" xfId="0" applyNumberFormat="1" applyBorder="1"/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9" fontId="0" fillId="0" borderId="1" xfId="0" applyNumberFormat="1" applyBorder="1" applyAlignment="1">
      <alignment horizontal="left"/>
    </xf>
    <xf numFmtId="9" fontId="4" fillId="0" borderId="4" xfId="0" applyNumberFormat="1" applyFont="1" applyBorder="1" applyAlignment="1" applyProtection="1">
      <alignment horizontal="left" vertical="center" wrapText="1"/>
      <protection locked="0"/>
    </xf>
    <xf numFmtId="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5" xfId="0" applyNumberFormat="1" applyFont="1" applyBorder="1" applyAlignment="1" applyProtection="1">
      <alignment horizontal="left" vertical="center" wrapText="1"/>
      <protection locked="0"/>
    </xf>
    <xf numFmtId="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workbookViewId="0"/>
  </sheetViews>
  <sheetFormatPr defaultRowHeight="12.75" x14ac:dyDescent="0.2"/>
  <cols>
    <col min="1" max="1" width="2.7109375" customWidth="1"/>
    <col min="2" max="2" width="21.7109375" customWidth="1"/>
    <col min="3" max="3" width="14.7109375" customWidth="1"/>
  </cols>
  <sheetData>
    <row r="2" spans="2:10" ht="18.75" x14ac:dyDescent="0.2">
      <c r="B2" s="1" t="s">
        <v>22</v>
      </c>
      <c r="J2">
        <f>SUM(Scenario!$C$12:$H$12)</f>
        <v>37</v>
      </c>
    </row>
    <row r="3" spans="2:10" x14ac:dyDescent="0.2">
      <c r="B3" s="19" t="s">
        <v>23</v>
      </c>
      <c r="C3" s="20">
        <v>7</v>
      </c>
    </row>
    <row r="4" spans="2:10" x14ac:dyDescent="0.2">
      <c r="B4" s="19" t="s">
        <v>24</v>
      </c>
      <c r="C4" s="21" t="s">
        <v>25</v>
      </c>
    </row>
    <row r="5" spans="2:10" x14ac:dyDescent="0.2">
      <c r="B5" s="19" t="s">
        <v>26</v>
      </c>
      <c r="C5" s="21" t="s">
        <v>27</v>
      </c>
    </row>
    <row r="6" spans="2:10" x14ac:dyDescent="0.2">
      <c r="B6" s="19" t="s">
        <v>28</v>
      </c>
      <c r="C6" s="21" t="s">
        <v>29</v>
      </c>
    </row>
    <row r="7" spans="2:10" x14ac:dyDescent="0.2">
      <c r="B7" s="19" t="s">
        <v>30</v>
      </c>
      <c r="C7" s="21" t="s">
        <v>31</v>
      </c>
    </row>
    <row r="8" spans="2:10" x14ac:dyDescent="0.2">
      <c r="B8" s="19" t="s">
        <v>32</v>
      </c>
      <c r="C8" s="21" t="s">
        <v>33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workbookViewId="0">
      <selection activeCell="H26" sqref="H25:I26"/>
    </sheetView>
  </sheetViews>
  <sheetFormatPr defaultRowHeight="12.75" x14ac:dyDescent="0.2"/>
  <cols>
    <col min="1" max="1" width="2.7109375" customWidth="1"/>
    <col min="2" max="2" width="20.7109375" customWidth="1"/>
    <col min="3" max="3" width="14.42578125" customWidth="1"/>
    <col min="4" max="5" width="17.5703125" customWidth="1"/>
    <col min="6" max="9" width="14.42578125" customWidth="1"/>
    <col min="10" max="10" width="10.7109375" customWidth="1"/>
  </cols>
  <sheetData>
    <row r="2" spans="2:12" ht="18.75" x14ac:dyDescent="0.2">
      <c r="B2" s="1" t="s">
        <v>0</v>
      </c>
    </row>
    <row r="3" spans="2:12" ht="13.5" thickBot="1" x14ac:dyDescent="0.25">
      <c r="B3" s="2" t="s">
        <v>1</v>
      </c>
    </row>
    <row r="4" spans="2:12" ht="38.25" x14ac:dyDescent="0.2">
      <c r="B4" s="3" t="s">
        <v>2</v>
      </c>
      <c r="C4" s="6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4" t="s">
        <v>5</v>
      </c>
      <c r="J4" s="26" t="s">
        <v>6</v>
      </c>
      <c r="K4" s="4" t="s">
        <v>35</v>
      </c>
      <c r="L4" s="4" t="s">
        <v>36</v>
      </c>
    </row>
    <row r="5" spans="2:12" x14ac:dyDescent="0.2">
      <c r="B5" s="4" t="s">
        <v>3</v>
      </c>
      <c r="C5" s="9">
        <v>9</v>
      </c>
      <c r="D5" s="10">
        <v>14</v>
      </c>
      <c r="E5" s="10">
        <v>5</v>
      </c>
      <c r="F5" s="10">
        <v>3</v>
      </c>
      <c r="G5" s="10">
        <v>3</v>
      </c>
      <c r="H5" s="10">
        <v>3</v>
      </c>
      <c r="I5" s="13">
        <f>SUMPRODUCT(C5:H5,$C$19:$H$19)</f>
        <v>2331</v>
      </c>
      <c r="J5" s="27"/>
      <c r="K5" s="30">
        <f>SUM(C5:H5)</f>
        <v>37</v>
      </c>
      <c r="L5" s="5"/>
    </row>
    <row r="6" spans="2:12" ht="13.5" thickBot="1" x14ac:dyDescent="0.25">
      <c r="B6" s="4" t="s">
        <v>34</v>
      </c>
      <c r="C6" s="22">
        <v>21440</v>
      </c>
      <c r="D6" s="23">
        <v>3650</v>
      </c>
      <c r="E6" s="23">
        <v>2120</v>
      </c>
      <c r="F6" s="23">
        <v>3720</v>
      </c>
      <c r="G6" s="23">
        <v>3800</v>
      </c>
      <c r="H6" s="23">
        <v>1460</v>
      </c>
      <c r="I6" s="13">
        <f>SUMPRODUCT(C6:H6,$C$20:$H$20)</f>
        <v>24350.100000000002</v>
      </c>
      <c r="J6" s="28">
        <f xml:space="preserve"> I6 - I5</f>
        <v>22019.100000000002</v>
      </c>
      <c r="K6" s="5"/>
      <c r="L6" s="31">
        <f>SUM(C6:H6)</f>
        <v>36190</v>
      </c>
    </row>
    <row r="9" spans="2:12" ht="18.75" x14ac:dyDescent="0.2">
      <c r="B9" s="1" t="s">
        <v>7</v>
      </c>
    </row>
    <row r="10" spans="2:12" ht="13.5" thickBot="1" x14ac:dyDescent="0.25">
      <c r="B10" s="2" t="s">
        <v>8</v>
      </c>
    </row>
    <row r="11" spans="2:12" ht="38.25" x14ac:dyDescent="0.2">
      <c r="B11" s="3" t="s">
        <v>2</v>
      </c>
      <c r="C11" s="6" t="s">
        <v>38</v>
      </c>
      <c r="D11" s="7" t="s">
        <v>39</v>
      </c>
      <c r="E11" s="7" t="s">
        <v>40</v>
      </c>
      <c r="F11" s="7" t="s">
        <v>41</v>
      </c>
      <c r="G11" s="7" t="s">
        <v>42</v>
      </c>
      <c r="H11" s="7" t="s">
        <v>43</v>
      </c>
      <c r="I11" s="4" t="s">
        <v>5</v>
      </c>
      <c r="J11" s="26" t="s">
        <v>6</v>
      </c>
      <c r="K11" s="4" t="s">
        <v>35</v>
      </c>
      <c r="L11" s="4" t="s">
        <v>36</v>
      </c>
    </row>
    <row r="12" spans="2:12" ht="13.5" thickBot="1" x14ac:dyDescent="0.25">
      <c r="B12" s="4" t="s">
        <v>3</v>
      </c>
      <c r="C12" s="8">
        <v>9</v>
      </c>
      <c r="D12" s="5">
        <v>14</v>
      </c>
      <c r="E12" s="5">
        <v>5</v>
      </c>
      <c r="F12" s="5">
        <v>3</v>
      </c>
      <c r="G12" s="5">
        <v>3</v>
      </c>
      <c r="H12" s="5">
        <v>3</v>
      </c>
      <c r="I12" s="13">
        <f>SUMPRODUCT(C12:H12,$C$19:$H$19)</f>
        <v>2331</v>
      </c>
      <c r="J12" s="27"/>
      <c r="K12" s="30">
        <f>SUM(C12:H12)</f>
        <v>37</v>
      </c>
      <c r="L12" s="5"/>
    </row>
    <row r="13" spans="2:12" ht="13.5" thickBot="1" x14ac:dyDescent="0.25">
      <c r="B13" s="4" t="s">
        <v>4</v>
      </c>
      <c r="C13" s="24">
        <f>Scenario!$C$6*(0.477989764048928+1.08955980551965*POWER($C$12/Scenario!$C$5,2.20808395021832)/(POWER($C$12/Scenario!$C$5,2.20808395021832)+1.08723839204904))</f>
        <v>21439.999999999942</v>
      </c>
      <c r="D13" s="25">
        <f>Scenario!$D$6*(0.149443483535198+1.20761907221295*POWER($D$12/Scenario!$D$5,2.65022013523984)/(POWER($D$12/Scenario!$D$5,2.65022013523984)+0.419798742160275))</f>
        <v>3649.9999999999973</v>
      </c>
      <c r="E13" s="25">
        <f>Scenario!$E$6*(0.310500627669072+0.952152466179171*POWER($E$12/Scenario!$E$5,2.39099678114049)/(POWER($E$12/Scenario!$E$5,2.39099678114049)+0.380933042709402))</f>
        <v>2119.9999999999995</v>
      </c>
      <c r="F13" s="25">
        <f>Scenario!$F$6*(0.449609198382978+0.643268209971372*POWER($F$12/Scenario!$F$5,3.20370381221805)/(POWER($F$12/Scenario!$F$5,3.20370381221805)+0.16874811149002))</f>
        <v>3719.9999999999977</v>
      </c>
      <c r="G13" s="25">
        <f>Scenario!$G$6*(0.560892017885455+0.663718375459443*POWER($G$12/Scenario!$G$5,1.8415728407677)/(POWER($G$12/Scenario!$G$5,1.8415728407677)+0.511515168235558))</f>
        <v>3800</v>
      </c>
      <c r="H13" s="25">
        <f>Scenario!$H$6*(0.589928887001706+0.5211717904573*POWER($H$12/Scenario!$H$5,2.9269462165067)/(POWER($H$12/Scenario!$H$5,2.9269462165067)+0.270930270232099))</f>
        <v>1460.0000000000007</v>
      </c>
      <c r="I13" s="13">
        <f>SUMPRODUCT(C13:H13,$C$20:$H$20)</f>
        <v>24350.099999999955</v>
      </c>
      <c r="J13" s="29">
        <f xml:space="preserve"> I13 - I12</f>
        <v>22019.099999999955</v>
      </c>
      <c r="K13" s="5"/>
      <c r="L13" s="31">
        <f>SUM(C13:H13)</f>
        <v>36189.999999999935</v>
      </c>
    </row>
    <row r="16" spans="2:12" ht="18.75" x14ac:dyDescent="0.2">
      <c r="B16" s="1" t="s">
        <v>9</v>
      </c>
    </row>
    <row r="17" spans="2:8" x14ac:dyDescent="0.2">
      <c r="B17" s="2" t="s">
        <v>10</v>
      </c>
    </row>
    <row r="18" spans="2:8" ht="25.5" x14ac:dyDescent="0.2">
      <c r="B18" s="3" t="s">
        <v>2</v>
      </c>
      <c r="C18" s="4" t="s">
        <v>38</v>
      </c>
      <c r="D18" s="4" t="s">
        <v>39</v>
      </c>
      <c r="E18" s="4" t="s">
        <v>40</v>
      </c>
      <c r="F18" s="4" t="s">
        <v>41</v>
      </c>
      <c r="G18" s="4" t="s">
        <v>42</v>
      </c>
      <c r="H18" s="4" t="s">
        <v>43</v>
      </c>
    </row>
    <row r="19" spans="2:8" x14ac:dyDescent="0.2">
      <c r="B19" s="4" t="s">
        <v>3</v>
      </c>
      <c r="C19" s="12">
        <v>63</v>
      </c>
      <c r="D19" s="12">
        <v>63</v>
      </c>
      <c r="E19" s="12">
        <v>63</v>
      </c>
      <c r="F19" s="12">
        <v>63</v>
      </c>
      <c r="G19" s="12">
        <v>63</v>
      </c>
      <c r="H19" s="12">
        <v>63</v>
      </c>
    </row>
    <row r="20" spans="2:8" x14ac:dyDescent="0.2">
      <c r="B20" s="4" t="s">
        <v>37</v>
      </c>
      <c r="C20" s="10">
        <v>0.7</v>
      </c>
      <c r="D20" s="10">
        <v>0.55000000000000004</v>
      </c>
      <c r="E20" s="10">
        <v>0.72</v>
      </c>
      <c r="F20" s="10">
        <v>0.72</v>
      </c>
      <c r="G20" s="10">
        <v>0.62</v>
      </c>
      <c r="H20" s="10">
        <v>0.53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workbookViewId="0">
      <selection activeCell="B5" sqref="B5:D10"/>
    </sheetView>
  </sheetViews>
  <sheetFormatPr defaultRowHeight="12.75" x14ac:dyDescent="0.2"/>
  <cols>
    <col min="1" max="1" width="2.7109375" customWidth="1"/>
    <col min="2" max="2" width="21.42578125" customWidth="1"/>
    <col min="3" max="14" width="16.140625" customWidth="1"/>
  </cols>
  <sheetData>
    <row r="2" spans="2:14" ht="18.75" x14ac:dyDescent="0.2">
      <c r="B2" s="1" t="s">
        <v>11</v>
      </c>
    </row>
    <row r="3" spans="2:14" x14ac:dyDescent="0.2">
      <c r="B3" s="2" t="s">
        <v>12</v>
      </c>
    </row>
    <row r="4" spans="2:14" ht="13.5" thickBot="1" x14ac:dyDescent="0.25">
      <c r="B4" s="2" t="s">
        <v>13</v>
      </c>
    </row>
    <row r="5" spans="2:14" ht="38.25" x14ac:dyDescent="0.2">
      <c r="B5" s="32" t="s">
        <v>14</v>
      </c>
      <c r="C5" s="16" t="str">
        <f>CONCATENATE(Scenario!B5," for ",Scenario!C4)</f>
        <v>Sales reps for National_NDM</v>
      </c>
      <c r="D5" s="17" t="str">
        <f>CONCATENATE(Scenario!B6," for ",Scenario!C4)</f>
        <v>Sales in $ for National_NDM</v>
      </c>
      <c r="E5" s="17" t="str">
        <f>CONCATENATE(Scenario!B5," for ",Scenario!D4)</f>
        <v>Sales reps for National_ONDM1</v>
      </c>
      <c r="F5" s="17" t="str">
        <f>CONCATENATE(Scenario!B6," for ",Scenario!D4)</f>
        <v>Sales in $ for National_ONDM1</v>
      </c>
      <c r="G5" s="17" t="str">
        <f>CONCATENATE(Scenario!B5," for ",Scenario!E4)</f>
        <v>Sales reps for National_ONDM2</v>
      </c>
      <c r="H5" s="17" t="str">
        <f>CONCATENATE(Scenario!B6," for ",Scenario!E4)</f>
        <v>Sales in $ for National_ONDM2</v>
      </c>
      <c r="I5" s="17" t="str">
        <f>CONCATENATE(Scenario!B5," for ",Scenario!F4)</f>
        <v>Sales reps for Local_NDM</v>
      </c>
      <c r="J5" s="17" t="str">
        <f>CONCATENATE(Scenario!B6," for ",Scenario!F4)</f>
        <v>Sales in $ for Local_NDM</v>
      </c>
      <c r="K5" s="17" t="str">
        <f>CONCATENATE(Scenario!B5," for ",Scenario!G4)</f>
        <v>Sales reps for Local_ONDM1</v>
      </c>
      <c r="L5" s="17" t="str">
        <f>CONCATENATE(Scenario!B6," for ",Scenario!G4)</f>
        <v>Sales in $ for Local_ONDM1</v>
      </c>
      <c r="M5" s="17" t="str">
        <f>CONCATENATE(Scenario!B5," for ",Scenario!H4)</f>
        <v>Sales reps for Local_ONDM2</v>
      </c>
      <c r="N5" s="17" t="str">
        <f>CONCATENATE(Scenario!B6," for ",Scenario!H4)</f>
        <v>Sales in $ for Local_ONDM2</v>
      </c>
    </row>
    <row r="6" spans="2:14" x14ac:dyDescent="0.2">
      <c r="B6" s="33" t="s">
        <v>15</v>
      </c>
      <c r="C6" s="34" t="s">
        <v>20</v>
      </c>
      <c r="D6" s="35">
        <v>0.47</v>
      </c>
      <c r="E6" s="10" t="s">
        <v>20</v>
      </c>
      <c r="F6" s="14">
        <v>0.15</v>
      </c>
      <c r="G6" s="10" t="s">
        <v>20</v>
      </c>
      <c r="H6" s="14">
        <v>0.31</v>
      </c>
      <c r="I6" s="10" t="s">
        <v>20</v>
      </c>
      <c r="J6" s="14">
        <v>0.45</v>
      </c>
      <c r="K6" s="10" t="s">
        <v>20</v>
      </c>
      <c r="L6" s="14">
        <v>0.56000000000000005</v>
      </c>
      <c r="M6" s="10" t="s">
        <v>20</v>
      </c>
      <c r="N6" s="14">
        <v>0.59</v>
      </c>
    </row>
    <row r="7" spans="2:14" x14ac:dyDescent="0.2">
      <c r="B7" s="33" t="s">
        <v>16</v>
      </c>
      <c r="C7" s="36">
        <v>0.5</v>
      </c>
      <c r="D7" s="35">
        <v>0.68</v>
      </c>
      <c r="E7" s="15">
        <v>0.5</v>
      </c>
      <c r="F7" s="14">
        <v>0.48</v>
      </c>
      <c r="G7" s="15">
        <v>0.5</v>
      </c>
      <c r="H7" s="14">
        <v>0.63</v>
      </c>
      <c r="I7" s="15">
        <v>0.5</v>
      </c>
      <c r="J7" s="14">
        <v>0.7</v>
      </c>
      <c r="K7" s="15">
        <v>0.5</v>
      </c>
      <c r="L7" s="14">
        <v>0.8</v>
      </c>
      <c r="M7" s="15">
        <v>0.5</v>
      </c>
      <c r="N7" s="14">
        <v>0.76</v>
      </c>
    </row>
    <row r="8" spans="2:14" x14ac:dyDescent="0.2">
      <c r="B8" s="33" t="s">
        <v>17</v>
      </c>
      <c r="C8" s="34" t="s">
        <v>17</v>
      </c>
      <c r="D8" s="37">
        <v>1</v>
      </c>
      <c r="E8" s="10" t="s">
        <v>17</v>
      </c>
      <c r="F8" s="15">
        <v>1</v>
      </c>
      <c r="G8" s="10" t="s">
        <v>17</v>
      </c>
      <c r="H8" s="15">
        <v>1</v>
      </c>
      <c r="I8" s="10" t="s">
        <v>17</v>
      </c>
      <c r="J8" s="15">
        <v>1</v>
      </c>
      <c r="K8" s="10" t="s">
        <v>17</v>
      </c>
      <c r="L8" s="15">
        <v>1</v>
      </c>
      <c r="M8" s="10" t="s">
        <v>17</v>
      </c>
      <c r="N8" s="15">
        <v>1</v>
      </c>
    </row>
    <row r="9" spans="2:14" x14ac:dyDescent="0.2">
      <c r="B9" s="33" t="s">
        <v>18</v>
      </c>
      <c r="C9" s="36">
        <v>1.5</v>
      </c>
      <c r="D9" s="35">
        <v>1.26</v>
      </c>
      <c r="E9" s="15">
        <v>1.5</v>
      </c>
      <c r="F9" s="14">
        <v>1.2</v>
      </c>
      <c r="G9" s="15">
        <v>1.5</v>
      </c>
      <c r="H9" s="14">
        <v>1.1499999999999999</v>
      </c>
      <c r="I9" s="15">
        <v>1.5</v>
      </c>
      <c r="J9" s="14">
        <v>1.05</v>
      </c>
      <c r="K9" s="15">
        <v>1.5</v>
      </c>
      <c r="L9" s="14">
        <v>1.1100000000000001</v>
      </c>
      <c r="M9" s="15">
        <v>1.5</v>
      </c>
      <c r="N9" s="14">
        <v>1.07</v>
      </c>
    </row>
    <row r="10" spans="2:14" ht="13.5" thickBot="1" x14ac:dyDescent="0.25">
      <c r="B10" s="33" t="s">
        <v>19</v>
      </c>
      <c r="C10" s="38" t="s">
        <v>21</v>
      </c>
      <c r="D10" s="39">
        <v>1.52</v>
      </c>
      <c r="E10" s="11" t="s">
        <v>21</v>
      </c>
      <c r="F10" s="18">
        <v>1.35</v>
      </c>
      <c r="G10" s="11" t="s">
        <v>21</v>
      </c>
      <c r="H10" s="18">
        <v>1.25</v>
      </c>
      <c r="I10" s="11" t="s">
        <v>21</v>
      </c>
      <c r="J10" s="18">
        <v>1.1000000000000001</v>
      </c>
      <c r="K10" s="11" t="s">
        <v>21</v>
      </c>
      <c r="L10" s="18">
        <v>1.2</v>
      </c>
      <c r="M10" s="11" t="s">
        <v>21</v>
      </c>
      <c r="N10" s="18">
        <v>1.1100000000000001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me_realloc_hidden</vt:lpstr>
      <vt:lpstr>Scenario</vt:lpstr>
      <vt:lpstr>Calibration</vt:lpstr>
    </vt:vector>
  </TitlesOfParts>
  <Company>Penn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ArvindR</dc:creator>
  <cp:lastModifiedBy>Sridhar, Shrihari</cp:lastModifiedBy>
  <dcterms:created xsi:type="dcterms:W3CDTF">2007-04-20T03:02:40Z</dcterms:created>
  <dcterms:modified xsi:type="dcterms:W3CDTF">2016-08-23T17:46:06Z</dcterms:modified>
</cp:coreProperties>
</file>